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90" windowWidth="20925" windowHeight="8040"/>
  </bookViews>
  <sheets>
    <sheet name="ОЦЕНКА АПП июнь" sheetId="1" r:id="rId1"/>
  </sheets>
  <externalReferences>
    <externalReference r:id="rId2"/>
    <externalReference r:id="rId3"/>
  </externalReferences>
  <definedNames>
    <definedName name="_xlnm._FilterDatabase" localSheetId="0" hidden="1">'ОЦЕНКА АПП июнь'!$A$8:$K$55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июнь'!$4:$8</definedName>
    <definedName name="_xlnm.Print_Area" localSheetId="0">'ОЦЕНКА АПП июнь'!$A$1:$K$55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54" i="1" l="1"/>
  <c r="G54" i="1" s="1"/>
  <c r="H54" i="1" s="1"/>
  <c r="I54" i="1" s="1"/>
  <c r="E53" i="1"/>
  <c r="G53" i="1" s="1"/>
  <c r="H53" i="1" s="1"/>
  <c r="I53" i="1" s="1"/>
  <c r="A53" i="1"/>
  <c r="A54" i="1" s="1"/>
  <c r="E52" i="1"/>
  <c r="G52" i="1" s="1"/>
  <c r="H52" i="1" s="1"/>
  <c r="I52" i="1" s="1"/>
  <c r="D51" i="1"/>
  <c r="E51" i="1" s="1"/>
  <c r="G51" i="1" s="1"/>
  <c r="H51" i="1" s="1"/>
  <c r="I51" i="1" s="1"/>
  <c r="E50" i="1"/>
  <c r="G50" i="1" s="1"/>
  <c r="H50" i="1" s="1"/>
  <c r="I50" i="1" s="1"/>
  <c r="E49" i="1"/>
  <c r="G49" i="1" s="1"/>
  <c r="H49" i="1" s="1"/>
  <c r="I49" i="1" s="1"/>
  <c r="D48" i="1"/>
  <c r="E47" i="1"/>
  <c r="G47" i="1" s="1"/>
  <c r="H47" i="1" s="1"/>
  <c r="I47" i="1" s="1"/>
  <c r="E46" i="1"/>
  <c r="G46" i="1" s="1"/>
  <c r="H46" i="1" s="1"/>
  <c r="I46" i="1" s="1"/>
  <c r="E45" i="1"/>
  <c r="G45" i="1" s="1"/>
  <c r="H45" i="1" s="1"/>
  <c r="I45" i="1" s="1"/>
  <c r="E44" i="1"/>
  <c r="G44" i="1" s="1"/>
  <c r="H44" i="1" s="1"/>
  <c r="I44" i="1" s="1"/>
  <c r="E43" i="1"/>
  <c r="G43" i="1" s="1"/>
  <c r="H43" i="1" s="1"/>
  <c r="I43" i="1" s="1"/>
  <c r="E42" i="1"/>
  <c r="G42" i="1" s="1"/>
  <c r="H42" i="1" s="1"/>
  <c r="I42" i="1" s="1"/>
  <c r="E41" i="1"/>
  <c r="G41" i="1" s="1"/>
  <c r="H41" i="1" s="1"/>
  <c r="I41" i="1" s="1"/>
  <c r="E40" i="1"/>
  <c r="G40" i="1" s="1"/>
  <c r="H40" i="1" s="1"/>
  <c r="I40" i="1" s="1"/>
  <c r="E39" i="1"/>
  <c r="G39" i="1" s="1"/>
  <c r="H39" i="1" s="1"/>
  <c r="I39" i="1" s="1"/>
  <c r="E38" i="1"/>
  <c r="G38" i="1" s="1"/>
  <c r="H38" i="1" s="1"/>
  <c r="I38" i="1" s="1"/>
  <c r="E37" i="1"/>
  <c r="G37" i="1" s="1"/>
  <c r="H37" i="1" s="1"/>
  <c r="I37" i="1" s="1"/>
  <c r="E36" i="1"/>
  <c r="G36" i="1" s="1"/>
  <c r="H36" i="1" s="1"/>
  <c r="I36" i="1" s="1"/>
  <c r="E35" i="1"/>
  <c r="G35" i="1" s="1"/>
  <c r="H35" i="1" s="1"/>
  <c r="I35" i="1" s="1"/>
  <c r="E34" i="1"/>
  <c r="G34" i="1" s="1"/>
  <c r="H34" i="1" s="1"/>
  <c r="I34" i="1" s="1"/>
  <c r="E33" i="1"/>
  <c r="G33" i="1" s="1"/>
  <c r="H33" i="1" s="1"/>
  <c r="I33" i="1" s="1"/>
  <c r="E32" i="1"/>
  <c r="G32" i="1" s="1"/>
  <c r="H32" i="1" s="1"/>
  <c r="I32" i="1" s="1"/>
  <c r="E31" i="1"/>
  <c r="G31" i="1" s="1"/>
  <c r="H31" i="1" s="1"/>
  <c r="I31" i="1" s="1"/>
  <c r="E30" i="1"/>
  <c r="G30" i="1" s="1"/>
  <c r="H30" i="1" s="1"/>
  <c r="I30" i="1" s="1"/>
  <c r="E29" i="1"/>
  <c r="G29" i="1" s="1"/>
  <c r="H29" i="1" s="1"/>
  <c r="I29" i="1" s="1"/>
  <c r="E28" i="1"/>
  <c r="G28" i="1" s="1"/>
  <c r="H28" i="1" s="1"/>
  <c r="I28" i="1" s="1"/>
  <c r="E27" i="1"/>
  <c r="G27" i="1" s="1"/>
  <c r="H27" i="1" s="1"/>
  <c r="I27" i="1" s="1"/>
  <c r="E26" i="1"/>
  <c r="G26" i="1" s="1"/>
  <c r="H26" i="1" s="1"/>
  <c r="I26" i="1" s="1"/>
  <c r="E25" i="1"/>
  <c r="G25" i="1" s="1"/>
  <c r="H25" i="1" s="1"/>
  <c r="I25" i="1" s="1"/>
  <c r="E24" i="1"/>
  <c r="G24" i="1" s="1"/>
  <c r="H24" i="1" s="1"/>
  <c r="I24" i="1" s="1"/>
  <c r="E23" i="1"/>
  <c r="G23" i="1" s="1"/>
  <c r="H23" i="1" s="1"/>
  <c r="I23" i="1" s="1"/>
  <c r="E22" i="1"/>
  <c r="G22" i="1" s="1"/>
  <c r="H22" i="1" s="1"/>
  <c r="I22" i="1" s="1"/>
  <c r="E21" i="1"/>
  <c r="G21" i="1" s="1"/>
  <c r="H21" i="1" s="1"/>
  <c r="I21" i="1" s="1"/>
  <c r="E20" i="1"/>
  <c r="G20" i="1" s="1"/>
  <c r="H20" i="1" s="1"/>
  <c r="I20" i="1" s="1"/>
  <c r="E19" i="1"/>
  <c r="G19" i="1" s="1"/>
  <c r="H19" i="1" s="1"/>
  <c r="I19" i="1" s="1"/>
  <c r="E18" i="1"/>
  <c r="G18" i="1" s="1"/>
  <c r="H18" i="1" s="1"/>
  <c r="I18" i="1" s="1"/>
  <c r="E17" i="1"/>
  <c r="G17" i="1" s="1"/>
  <c r="H17" i="1" s="1"/>
  <c r="I17" i="1" s="1"/>
  <c r="E16" i="1"/>
  <c r="G16" i="1" s="1"/>
  <c r="H16" i="1" s="1"/>
  <c r="I16" i="1" s="1"/>
  <c r="E15" i="1"/>
  <c r="G15" i="1" s="1"/>
  <c r="H15" i="1" s="1"/>
  <c r="I15" i="1" s="1"/>
  <c r="E14" i="1"/>
  <c r="G14" i="1" s="1"/>
  <c r="H14" i="1" s="1"/>
  <c r="I14" i="1" s="1"/>
  <c r="E13" i="1"/>
  <c r="G13" i="1" s="1"/>
  <c r="H13" i="1" s="1"/>
  <c r="I13" i="1" s="1"/>
  <c r="E12" i="1"/>
  <c r="G12" i="1" s="1"/>
  <c r="H12" i="1" s="1"/>
  <c r="I12" i="1" s="1"/>
  <c r="E11" i="1"/>
  <c r="G11" i="1" s="1"/>
  <c r="H11" i="1" s="1"/>
  <c r="I11" i="1" s="1"/>
  <c r="E10" i="1"/>
  <c r="G10" i="1" s="1"/>
  <c r="H10" i="1" s="1"/>
  <c r="I10" i="1" s="1"/>
  <c r="E9" i="1"/>
  <c r="K45" i="1" l="1"/>
  <c r="G9" i="1"/>
  <c r="H9" i="1" s="1"/>
  <c r="I9" i="1" s="1"/>
  <c r="K9" i="1" s="1"/>
  <c r="K16" i="1"/>
  <c r="K22" i="1"/>
  <c r="K32" i="1"/>
  <c r="E48" i="1"/>
  <c r="G48" i="1" s="1"/>
  <c r="H48" i="1" s="1"/>
  <c r="I48" i="1" s="1"/>
  <c r="K48" i="1" s="1"/>
  <c r="K18" i="1"/>
  <c r="K23" i="1"/>
  <c r="K14" i="1"/>
  <c r="K19" i="1"/>
  <c r="K24" i="1"/>
  <c r="K30" i="1"/>
  <c r="K35" i="1"/>
  <c r="K37" i="1"/>
  <c r="K43" i="1"/>
  <c r="K10" i="1"/>
  <c r="K15" i="1"/>
  <c r="K20" i="1"/>
  <c r="K21" i="1"/>
  <c r="K26" i="1"/>
  <c r="K31" i="1"/>
  <c r="K39" i="1"/>
  <c r="K44" i="1"/>
  <c r="K27" i="1"/>
  <c r="K33" i="1"/>
  <c r="K40" i="1"/>
  <c r="K46" i="1"/>
  <c r="K49" i="1"/>
  <c r="K53" i="1"/>
  <c r="K11" i="1"/>
  <c r="K17" i="1"/>
  <c r="K13" i="1"/>
  <c r="K29" i="1"/>
  <c r="K34" i="1"/>
  <c r="K41" i="1"/>
  <c r="K42" i="1"/>
  <c r="K47" i="1"/>
  <c r="K50" i="1"/>
  <c r="K12" i="1"/>
  <c r="K28" i="1"/>
  <c r="K36" i="1"/>
  <c r="K25" i="1"/>
  <c r="K38" i="1"/>
  <c r="K51" i="1"/>
  <c r="K52" i="1"/>
  <c r="J55" i="1"/>
  <c r="K54" i="1"/>
  <c r="K55" i="1" l="1"/>
</calcChain>
</file>

<file path=xl/sharedStrings.xml><?xml version="1.0" encoding="utf-8"?>
<sst xmlns="http://schemas.openxmlformats.org/spreadsheetml/2006/main" count="63" uniqueCount="63">
  <si>
    <t xml:space="preserve"> Приложение № 6
 к Решению Комиссии по разработке ТП ОМС 
от  22.06.2018 № 5</t>
  </si>
  <si>
    <t>Расчет  стимулирующей части финансового обеспечения амбулаторно-поликлинической помощи по
 подушевому нормативу финансирования за июнь 2018 года.</t>
  </si>
  <si>
    <t>№ п.п.</t>
  </si>
  <si>
    <t xml:space="preserve">№ в едином реестре МО </t>
  </si>
  <si>
    <t>Наименование МО</t>
  </si>
  <si>
    <t>Показатель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</si>
  <si>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</si>
  <si>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</si>
  <si>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</si>
  <si>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</si>
  <si>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Выполнение планового задания по обращению по заболеванию  (%), за январь-май</t>
  </si>
  <si>
    <t>план год</t>
  </si>
  <si>
    <t>план</t>
  </si>
  <si>
    <t xml:space="preserve">факт </t>
  </si>
  <si>
    <t xml:space="preserve">Значение показателя по итогам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</si>
  <si>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</si>
  <si>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</si>
  <si>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</si>
  <si>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</si>
  <si>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</si>
  <si>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</si>
  <si>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</si>
  <si>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</si>
  <si>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</si>
  <si>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</si>
  <si>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</si>
  <si>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</si>
  <si>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</si>
  <si>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</si>
  <si>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</si>
  <si>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</si>
  <si>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</si>
  <si>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</si>
  <si>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</si>
  <si>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</si>
  <si>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 xml:space="preserve">НУЗ "Дорожная клиническая больница"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</si>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</sst>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6" fillId="0" borderId="0" applyFill="0" applyBorder="0" applyProtection="0">
      <alignment wrapText="1"/>
      <protection locked="0"/>
    </xf>
    <xf numFmtId="9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4" fillId="0" borderId="0" xfId="2" applyFont="1" applyFill="1" applyAlignment="1">
      <alignment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center" wrapText="1"/>
    </xf>
    <xf numFmtId="0" fontId="11" fillId="0" borderId="17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18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2" fillId="0" borderId="17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0" fontId="12" fillId="0" borderId="22" xfId="2" applyFont="1" applyFill="1" applyBorder="1" applyAlignment="1">
      <alignment horizontal="center" vertical="center" wrapText="1"/>
    </xf>
    <xf numFmtId="0" fontId="12" fillId="0" borderId="23" xfId="2" applyFont="1" applyFill="1" applyBorder="1" applyAlignment="1">
      <alignment horizontal="center" vertical="center" wrapText="1"/>
    </xf>
    <xf numFmtId="0" fontId="12" fillId="0" borderId="24" xfId="2" applyFont="1" applyFill="1" applyBorder="1" applyAlignment="1">
      <alignment horizontal="center" vertical="center" wrapText="1"/>
    </xf>
    <xf numFmtId="0" fontId="12" fillId="0" borderId="25" xfId="2" applyFont="1" applyFill="1" applyBorder="1" applyAlignment="1">
      <alignment horizontal="center" vertical="center" wrapText="1"/>
    </xf>
    <xf numFmtId="0" fontId="12" fillId="0" borderId="26" xfId="2" applyFont="1" applyFill="1" applyBorder="1" applyAlignment="1">
      <alignment horizontal="center" vertical="center" wrapText="1"/>
    </xf>
    <xf numFmtId="0" fontId="12" fillId="0" borderId="27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1" fontId="7" fillId="0" borderId="29" xfId="2" applyNumberFormat="1" applyFont="1" applyFill="1" applyBorder="1" applyAlignment="1">
      <alignment horizontal="center" vertical="center" wrapText="1"/>
    </xf>
    <xf numFmtId="0" fontId="12" fillId="0" borderId="28" xfId="2" applyFont="1" applyFill="1" applyBorder="1" applyAlignment="1">
      <alignment wrapText="1"/>
    </xf>
    <xf numFmtId="3" fontId="4" fillId="0" borderId="31" xfId="2" applyNumberFormat="1" applyFont="1" applyFill="1" applyBorder="1" applyAlignment="1">
      <alignment horizontal="center" wrapText="1"/>
    </xf>
    <xf numFmtId="3" fontId="4" fillId="0" borderId="32" xfId="2" applyNumberFormat="1" applyFont="1" applyFill="1" applyBorder="1" applyAlignment="1">
      <alignment horizontal="center" wrapText="1"/>
    </xf>
    <xf numFmtId="164" fontId="7" fillId="0" borderId="33" xfId="2" applyNumberFormat="1" applyFont="1" applyBorder="1" applyAlignment="1">
      <alignment horizontal="center"/>
    </xf>
    <xf numFmtId="166" fontId="4" fillId="0" borderId="32" xfId="1" applyNumberFormat="1" applyFont="1" applyFill="1" applyBorder="1" applyAlignment="1">
      <alignment wrapText="1"/>
    </xf>
    <xf numFmtId="1" fontId="13" fillId="0" borderId="34" xfId="2" applyNumberFormat="1" applyFont="1" applyFill="1" applyBorder="1" applyAlignment="1">
      <alignment horizontal="center" wrapText="1"/>
    </xf>
    <xf numFmtId="1" fontId="13" fillId="0" borderId="35" xfId="2" applyNumberFormat="1" applyFont="1" applyFill="1" applyBorder="1" applyAlignment="1">
      <alignment horizontal="center" wrapText="1"/>
    </xf>
    <xf numFmtId="165" fontId="4" fillId="0" borderId="32" xfId="1" applyFont="1" applyFill="1" applyBorder="1" applyAlignment="1">
      <alignment horizontal="center" wrapText="1"/>
    </xf>
    <xf numFmtId="165" fontId="13" fillId="0" borderId="30" xfId="1" applyFont="1" applyFill="1" applyBorder="1" applyAlignment="1">
      <alignment horizontal="center" wrapText="1"/>
    </xf>
    <xf numFmtId="0" fontId="7" fillId="0" borderId="14" xfId="2" applyFont="1" applyFill="1" applyBorder="1" applyAlignment="1">
      <alignment horizontal="center" vertical="center" wrapText="1"/>
    </xf>
    <xf numFmtId="1" fontId="7" fillId="0" borderId="36" xfId="2" applyNumberFormat="1" applyFont="1" applyFill="1" applyBorder="1" applyAlignment="1">
      <alignment horizontal="center" vertical="center" wrapText="1"/>
    </xf>
    <xf numFmtId="0" fontId="12" fillId="0" borderId="14" xfId="2" applyFont="1" applyFill="1" applyBorder="1" applyAlignment="1">
      <alignment wrapText="1"/>
    </xf>
    <xf numFmtId="3" fontId="4" fillId="0" borderId="37" xfId="2" applyNumberFormat="1" applyFont="1" applyFill="1" applyBorder="1" applyAlignment="1">
      <alignment horizontal="center" wrapText="1"/>
    </xf>
    <xf numFmtId="165" fontId="13" fillId="0" borderId="38" xfId="1" applyFont="1" applyFill="1" applyBorder="1" applyAlignment="1">
      <alignment horizontal="center" wrapText="1"/>
    </xf>
    <xf numFmtId="165" fontId="13" fillId="2" borderId="38" xfId="1" applyFont="1" applyFill="1" applyBorder="1" applyAlignment="1">
      <alignment horizontal="center" wrapText="1"/>
    </xf>
    <xf numFmtId="0" fontId="12" fillId="2" borderId="14" xfId="2" applyFont="1" applyFill="1" applyBorder="1" applyAlignment="1">
      <alignment wrapText="1"/>
    </xf>
    <xf numFmtId="3" fontId="4" fillId="2" borderId="37" xfId="2" applyNumberFormat="1" applyFont="1" applyFill="1" applyBorder="1" applyAlignment="1">
      <alignment horizontal="center" wrapText="1"/>
    </xf>
    <xf numFmtId="164" fontId="7" fillId="2" borderId="33" xfId="2" applyNumberFormat="1" applyFont="1" applyFill="1" applyBorder="1" applyAlignment="1">
      <alignment horizontal="center"/>
    </xf>
    <xf numFmtId="166" fontId="4" fillId="2" borderId="32" xfId="1" applyNumberFormat="1" applyFont="1" applyFill="1" applyBorder="1" applyAlignment="1">
      <alignment wrapText="1"/>
    </xf>
    <xf numFmtId="1" fontId="13" fillId="2" borderId="34" xfId="2" applyNumberFormat="1" applyFont="1" applyFill="1" applyBorder="1" applyAlignment="1">
      <alignment horizontal="center" wrapText="1"/>
    </xf>
    <xf numFmtId="1" fontId="13" fillId="2" borderId="35" xfId="2" applyNumberFormat="1" applyFont="1" applyFill="1" applyBorder="1" applyAlignment="1">
      <alignment horizontal="center" wrapText="1"/>
    </xf>
    <xf numFmtId="0" fontId="12" fillId="0" borderId="14" xfId="2" applyFont="1" applyFill="1" applyBorder="1" applyAlignment="1">
      <alignment vertical="center" wrapText="1"/>
    </xf>
    <xf numFmtId="3" fontId="4" fillId="2" borderId="31" xfId="2" applyNumberFormat="1" applyFont="1" applyFill="1" applyBorder="1" applyAlignment="1">
      <alignment horizontal="center" wrapText="1"/>
    </xf>
    <xf numFmtId="3" fontId="4" fillId="2" borderId="32" xfId="2" applyNumberFormat="1" applyFont="1" applyFill="1" applyBorder="1" applyAlignment="1">
      <alignment horizontal="center" wrapText="1"/>
    </xf>
    <xf numFmtId="0" fontId="7" fillId="0" borderId="39" xfId="2" applyFont="1" applyFill="1" applyBorder="1" applyAlignment="1">
      <alignment horizontal="center" vertical="center" wrapText="1"/>
    </xf>
    <xf numFmtId="1" fontId="7" fillId="0" borderId="40" xfId="2" applyNumberFormat="1" applyFont="1" applyFill="1" applyBorder="1" applyAlignment="1">
      <alignment horizontal="center" vertical="center" wrapText="1"/>
    </xf>
    <xf numFmtId="0" fontId="12" fillId="0" borderId="20" xfId="2" applyFont="1" applyFill="1" applyBorder="1" applyAlignment="1">
      <alignment wrapText="1"/>
    </xf>
    <xf numFmtId="3" fontId="4" fillId="0" borderId="41" xfId="2" applyNumberFormat="1" applyFont="1" applyFill="1" applyBorder="1" applyAlignment="1">
      <alignment horizontal="center" wrapText="1"/>
    </xf>
    <xf numFmtId="165" fontId="13" fillId="0" borderId="42" xfId="1" applyFont="1" applyFill="1" applyBorder="1" applyAlignment="1">
      <alignment horizontal="center" wrapText="1"/>
    </xf>
    <xf numFmtId="0" fontId="10" fillId="0" borderId="26" xfId="2" applyFont="1" applyFill="1" applyBorder="1" applyAlignment="1">
      <alignment horizontal="center" vertical="center" wrapText="1"/>
    </xf>
    <xf numFmtId="0" fontId="14" fillId="0" borderId="23" xfId="2" applyFont="1" applyFill="1" applyBorder="1" applyAlignment="1">
      <alignment horizontal="center" vertical="center" wrapText="1"/>
    </xf>
    <xf numFmtId="0" fontId="8" fillId="0" borderId="23" xfId="2" applyFont="1" applyFill="1" applyBorder="1" applyAlignment="1">
      <alignment wrapText="1"/>
    </xf>
    <xf numFmtId="3" fontId="13" fillId="0" borderId="23" xfId="2" applyNumberFormat="1" applyFont="1" applyFill="1" applyBorder="1" applyAlignment="1">
      <alignment horizontal="center" wrapText="1"/>
    </xf>
    <xf numFmtId="166" fontId="13" fillId="0" borderId="23" xfId="1" applyNumberFormat="1" applyFont="1" applyFill="1" applyBorder="1" applyAlignment="1">
      <alignment wrapText="1"/>
    </xf>
    <xf numFmtId="0" fontId="13" fillId="0" borderId="25" xfId="2" applyFont="1" applyFill="1" applyBorder="1" applyAlignment="1">
      <alignment horizontal="center" wrapText="1"/>
    </xf>
    <xf numFmtId="167" fontId="13" fillId="0" borderId="26" xfId="2" applyNumberFormat="1" applyFont="1" applyFill="1" applyBorder="1" applyAlignment="1">
      <alignment horizontal="center" wrapText="1"/>
    </xf>
    <xf numFmtId="165" fontId="13" fillId="0" borderId="25" xfId="1" applyFont="1" applyFill="1" applyBorder="1" applyAlignment="1">
      <alignment wrapText="1"/>
    </xf>
    <xf numFmtId="165" fontId="13" fillId="0" borderId="27" xfId="1" applyFont="1" applyFill="1" applyBorder="1" applyAlignment="1">
      <alignment wrapText="1"/>
    </xf>
    <xf numFmtId="0" fontId="13" fillId="0" borderId="0" xfId="2" applyFont="1" applyFill="1" applyAlignment="1">
      <alignment wrapText="1"/>
    </xf>
    <xf numFmtId="165" fontId="0" fillId="0" borderId="0" xfId="0" applyNumberFormat="1" applyFill="1"/>
    <xf numFmtId="0" fontId="10" fillId="0" borderId="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5" fillId="0" borderId="0" xfId="2" applyFont="1" applyFill="1" applyAlignment="1">
      <alignment horizont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16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19" xfId="2" applyFont="1" applyFill="1" applyBorder="1" applyAlignment="1">
      <alignment horizontal="center" vertical="center" wrapText="1"/>
    </xf>
  </cellXfs>
  <cellStyles count="45">
    <cellStyle name="Excel Built-in Normal" xfId="4"/>
    <cellStyle name="Обычный" xfId="0" builtinId="0"/>
    <cellStyle name="Обычный 2" xfId="5"/>
    <cellStyle name="Обычный 2 2" xfId="6"/>
    <cellStyle name="Обычный 3" xfId="7"/>
    <cellStyle name="Обычный 3 2" xfId="8"/>
    <cellStyle name="Обычный 3 3" xfId="2"/>
    <cellStyle name="Обычный 4" xfId="9"/>
    <cellStyle name="Обычный Лена" xfId="10"/>
    <cellStyle name="Процентный 2" xfId="11"/>
    <cellStyle name="Финансовый" xfId="1" builtinId="3"/>
    <cellStyle name="Финансовый 10" xfId="12"/>
    <cellStyle name="Финансовый 11" xfId="13"/>
    <cellStyle name="Финансовый 12" xfId="14"/>
    <cellStyle name="Финансовый 13" xfId="15"/>
    <cellStyle name="Финансовый 14" xfId="16"/>
    <cellStyle name="Финансовый 15" xfId="17"/>
    <cellStyle name="Финансовый 16" xfId="18"/>
    <cellStyle name="Финансовый 17" xfId="19"/>
    <cellStyle name="Финансовый 18" xfId="20"/>
    <cellStyle name="Финансовый 19" xfId="21"/>
    <cellStyle name="Финансовый 2" xfId="22"/>
    <cellStyle name="Финансовый 2 2" xfId="23"/>
    <cellStyle name="Финансовый 20" xfId="24"/>
    <cellStyle name="Финансовый 21" xfId="25"/>
    <cellStyle name="Финансовый 22" xfId="26"/>
    <cellStyle name="Финансовый 23" xfId="27"/>
    <cellStyle name="Финансовый 24" xfId="28"/>
    <cellStyle name="Финансовый 25" xfId="29"/>
    <cellStyle name="Финансовый 26" xfId="30"/>
    <cellStyle name="Финансовый 27" xfId="31"/>
    <cellStyle name="Финансовый 28" xfId="32"/>
    <cellStyle name="Финансовый 29" xfId="33"/>
    <cellStyle name="Финансовый 3" xfId="34"/>
    <cellStyle name="Финансовый 3 2" xfId="3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6"/>
  <sheetViews>
    <sheetView tabSelected="1" showWhiteSpace="0" zoomScale="79" zoomScaleNormal="79" zoomScaleSheetLayoutView="62" workbookViewId="0">
      <pane xSplit="3" ySplit="8" topLeftCell="D9" activePane="bottomRight" state="frozen"/>
      <selection activeCell="A6" sqref="A6"/>
      <selection pane="topRight" activeCell="G6" sqref="G6"/>
      <selection pane="bottomLeft" activeCell="A14" sqref="A14"/>
      <selection pane="bottomRight" activeCell="C10" sqref="C10"/>
    </sheetView>
  </sheetViews>
  <sheetFormatPr defaultColWidth="9.140625" defaultRowHeight="15" x14ac:dyDescent="0.25"/>
  <cols>
    <col min="1" max="1" width="8.7109375" style="1" customWidth="1"/>
    <col min="2" max="2" width="10.7109375" style="1" hidden="1" customWidth="1"/>
    <col min="3" max="3" width="56.5703125" style="3" customWidth="1"/>
    <col min="4" max="4" width="14.85546875" style="1" customWidth="1"/>
    <col min="5" max="5" width="15.140625" style="1" customWidth="1"/>
    <col min="6" max="6" width="15" style="1" customWidth="1"/>
    <col min="7" max="7" width="15.28515625" style="2" customWidth="1"/>
    <col min="8" max="8" width="20.7109375" style="1" customWidth="1"/>
    <col min="9" max="9" width="16.7109375" style="1" customWidth="1"/>
    <col min="10" max="10" width="15.28515625" style="1" customWidth="1"/>
    <col min="11" max="11" width="17.7109375" style="1" customWidth="1"/>
    <col min="12" max="16384" width="9.140625" style="1"/>
  </cols>
  <sheetData>
    <row r="1" spans="1:11" ht="55.15" customHeight="1" x14ac:dyDescent="0.25">
      <c r="H1" s="70" t="s">
        <v>0</v>
      </c>
      <c r="I1" s="70"/>
      <c r="J1" s="70"/>
      <c r="K1" s="70"/>
    </row>
    <row r="2" spans="1:11" ht="37.15" customHeight="1" x14ac:dyDescent="0.35">
      <c r="A2" s="4"/>
      <c r="B2" s="4"/>
      <c r="C2" s="71" t="s">
        <v>1</v>
      </c>
      <c r="D2" s="71"/>
      <c r="E2" s="71"/>
      <c r="F2" s="71"/>
      <c r="G2" s="71"/>
      <c r="H2" s="71"/>
      <c r="I2" s="71"/>
      <c r="J2" s="71"/>
      <c r="K2" s="71"/>
    </row>
    <row r="3" spans="1:11" ht="14.25" customHeight="1" thickBot="1" x14ac:dyDescent="0.3">
      <c r="A3" s="4"/>
      <c r="B3" s="4"/>
      <c r="C3" s="5"/>
      <c r="D3" s="4"/>
      <c r="E3" s="4"/>
      <c r="F3" s="4"/>
      <c r="G3" s="4"/>
      <c r="H3" s="4"/>
      <c r="I3" s="4"/>
      <c r="J3" s="4"/>
      <c r="K3" s="4"/>
    </row>
    <row r="4" spans="1:11" s="6" customFormat="1" ht="27" customHeight="1" thickBot="1" x14ac:dyDescent="0.3">
      <c r="A4" s="72" t="s">
        <v>2</v>
      </c>
      <c r="B4" s="75" t="s">
        <v>3</v>
      </c>
      <c r="C4" s="78" t="s">
        <v>4</v>
      </c>
      <c r="D4" s="81" t="s">
        <v>5</v>
      </c>
      <c r="E4" s="81"/>
      <c r="F4" s="81"/>
      <c r="G4" s="81"/>
      <c r="H4" s="82"/>
      <c r="I4" s="85" t="s">
        <v>6</v>
      </c>
      <c r="J4" s="81"/>
      <c r="K4" s="82"/>
    </row>
    <row r="5" spans="1:11" s="6" customFormat="1" ht="18.75" customHeight="1" thickBot="1" x14ac:dyDescent="0.3">
      <c r="A5" s="73"/>
      <c r="B5" s="76"/>
      <c r="C5" s="79"/>
      <c r="D5" s="83"/>
      <c r="E5" s="83"/>
      <c r="F5" s="83"/>
      <c r="G5" s="83"/>
      <c r="H5" s="84"/>
      <c r="I5" s="86" t="s">
        <v>7</v>
      </c>
      <c r="J5" s="62" t="s">
        <v>8</v>
      </c>
      <c r="K5" s="65" t="s">
        <v>9</v>
      </c>
    </row>
    <row r="6" spans="1:11" s="7" customFormat="1" ht="33" customHeight="1" thickBot="1" x14ac:dyDescent="0.3">
      <c r="A6" s="73"/>
      <c r="B6" s="76"/>
      <c r="C6" s="79"/>
      <c r="D6" s="68" t="s">
        <v>10</v>
      </c>
      <c r="E6" s="68"/>
      <c r="F6" s="68"/>
      <c r="G6" s="68"/>
      <c r="H6" s="69"/>
      <c r="I6" s="87"/>
      <c r="J6" s="63"/>
      <c r="K6" s="66"/>
    </row>
    <row r="7" spans="1:11" s="7" customFormat="1" ht="72" customHeight="1" thickBot="1" x14ac:dyDescent="0.3">
      <c r="A7" s="74"/>
      <c r="B7" s="77"/>
      <c r="C7" s="80"/>
      <c r="D7" s="9" t="s">
        <v>11</v>
      </c>
      <c r="E7" s="8" t="s">
        <v>12</v>
      </c>
      <c r="F7" s="8" t="s">
        <v>13</v>
      </c>
      <c r="G7" s="10" t="s">
        <v>14</v>
      </c>
      <c r="H7" s="11" t="s">
        <v>15</v>
      </c>
      <c r="I7" s="88"/>
      <c r="J7" s="64"/>
      <c r="K7" s="67"/>
    </row>
    <row r="8" spans="1:11" s="5" customFormat="1" ht="23.25" customHeight="1" thickBot="1" x14ac:dyDescent="0.3">
      <c r="A8" s="12">
        <v>1</v>
      </c>
      <c r="B8" s="13"/>
      <c r="C8" s="14">
        <v>2</v>
      </c>
      <c r="D8" s="15">
        <v>3</v>
      </c>
      <c r="E8" s="15">
        <v>4</v>
      </c>
      <c r="F8" s="16">
        <v>5</v>
      </c>
      <c r="G8" s="15">
        <v>6</v>
      </c>
      <c r="H8" s="17">
        <v>7</v>
      </c>
      <c r="I8" s="18">
        <v>8</v>
      </c>
      <c r="J8" s="15">
        <v>9</v>
      </c>
      <c r="K8" s="19">
        <v>10</v>
      </c>
    </row>
    <row r="9" spans="1:11" ht="20.45" customHeight="1" x14ac:dyDescent="0.25">
      <c r="A9" s="20">
        <v>1</v>
      </c>
      <c r="B9" s="21">
        <v>270019</v>
      </c>
      <c r="C9" s="22" t="s">
        <v>16</v>
      </c>
      <c r="D9" s="23">
        <v>68381.705882352937</v>
      </c>
      <c r="E9" s="24">
        <f>ROUND(D9/12*5,0)</f>
        <v>28492</v>
      </c>
      <c r="F9" s="25">
        <v>29177</v>
      </c>
      <c r="G9" s="26">
        <f>ROUND(F9/E9*100,1)</f>
        <v>102.4</v>
      </c>
      <c r="H9" s="27">
        <f>IF(G9&gt;=98,100,IF(G9&gt;=80,70,0))</f>
        <v>100</v>
      </c>
      <c r="I9" s="28">
        <f>H9</f>
        <v>100</v>
      </c>
      <c r="J9" s="29">
        <v>404.09</v>
      </c>
      <c r="K9" s="30">
        <f>ROUND(J9*I9/100,2)</f>
        <v>404.09</v>
      </c>
    </row>
    <row r="10" spans="1:11" ht="22.5" customHeight="1" x14ac:dyDescent="0.25">
      <c r="A10" s="31">
        <v>2</v>
      </c>
      <c r="B10" s="32">
        <v>270020</v>
      </c>
      <c r="C10" s="33" t="s">
        <v>17</v>
      </c>
      <c r="D10" s="34">
        <v>45000</v>
      </c>
      <c r="E10" s="24">
        <f t="shared" ref="E10:E54" si="0">ROUND(D10/12*5,0)</f>
        <v>18750</v>
      </c>
      <c r="F10" s="25">
        <v>18997</v>
      </c>
      <c r="G10" s="26">
        <f t="shared" ref="G10:G54" si="1">ROUND(F10/E10*100,1)</f>
        <v>101.3</v>
      </c>
      <c r="H10" s="27">
        <f t="shared" ref="H10:H54" si="2">IF(G10&gt;=98,100,IF(G10&gt;=80,70,0))</f>
        <v>100</v>
      </c>
      <c r="I10" s="28">
        <f t="shared" ref="I10:I54" si="3">H10</f>
        <v>100</v>
      </c>
      <c r="J10" s="29">
        <v>176.27</v>
      </c>
      <c r="K10" s="35">
        <f>ROUND(J10*I10/100,2)</f>
        <v>176.27</v>
      </c>
    </row>
    <row r="11" spans="1:11" ht="22.5" customHeight="1" x14ac:dyDescent="0.25">
      <c r="A11" s="31">
        <v>3</v>
      </c>
      <c r="B11" s="32">
        <v>270021</v>
      </c>
      <c r="C11" s="33" t="s">
        <v>18</v>
      </c>
      <c r="D11" s="34">
        <v>68961</v>
      </c>
      <c r="E11" s="24">
        <f t="shared" si="0"/>
        <v>28734</v>
      </c>
      <c r="F11" s="25">
        <v>29202</v>
      </c>
      <c r="G11" s="26">
        <f t="shared" si="1"/>
        <v>101.6</v>
      </c>
      <c r="H11" s="27">
        <f t="shared" si="2"/>
        <v>100</v>
      </c>
      <c r="I11" s="28">
        <f t="shared" si="3"/>
        <v>100</v>
      </c>
      <c r="J11" s="29">
        <v>255.95</v>
      </c>
      <c r="K11" s="35">
        <f>ROUND(J11*I11/100,2)</f>
        <v>255.95</v>
      </c>
    </row>
    <row r="12" spans="1:11" ht="22.5" customHeight="1" x14ac:dyDescent="0.25">
      <c r="A12" s="31">
        <v>4</v>
      </c>
      <c r="B12" s="32">
        <v>270022</v>
      </c>
      <c r="C12" s="33" t="s">
        <v>19</v>
      </c>
      <c r="D12" s="34">
        <v>60618</v>
      </c>
      <c r="E12" s="24">
        <f t="shared" si="0"/>
        <v>25258</v>
      </c>
      <c r="F12" s="25">
        <v>25816</v>
      </c>
      <c r="G12" s="26">
        <f t="shared" si="1"/>
        <v>102.2</v>
      </c>
      <c r="H12" s="27">
        <f t="shared" si="2"/>
        <v>100</v>
      </c>
      <c r="I12" s="28">
        <f t="shared" si="3"/>
        <v>100</v>
      </c>
      <c r="J12" s="29">
        <v>274.22000000000003</v>
      </c>
      <c r="K12" s="35">
        <f t="shared" ref="K12:K54" si="4">ROUND(J12*I12/100,2)</f>
        <v>274.22000000000003</v>
      </c>
    </row>
    <row r="13" spans="1:11" ht="22.5" customHeight="1" x14ac:dyDescent="0.25">
      <c r="A13" s="31">
        <v>5</v>
      </c>
      <c r="B13" s="32">
        <v>270023</v>
      </c>
      <c r="C13" s="33" t="s">
        <v>20</v>
      </c>
      <c r="D13" s="34">
        <v>44487.176470588238</v>
      </c>
      <c r="E13" s="24">
        <f t="shared" si="0"/>
        <v>18536</v>
      </c>
      <c r="F13" s="25">
        <v>18372</v>
      </c>
      <c r="G13" s="26">
        <f t="shared" si="1"/>
        <v>99.1</v>
      </c>
      <c r="H13" s="27">
        <f t="shared" si="2"/>
        <v>100</v>
      </c>
      <c r="I13" s="28">
        <f t="shared" si="3"/>
        <v>100</v>
      </c>
      <c r="J13" s="29">
        <v>185.12</v>
      </c>
      <c r="K13" s="36">
        <f t="shared" si="4"/>
        <v>185.12</v>
      </c>
    </row>
    <row r="14" spans="1:11" ht="22.5" customHeight="1" x14ac:dyDescent="0.25">
      <c r="A14" s="31">
        <v>6</v>
      </c>
      <c r="B14" s="32">
        <v>270024</v>
      </c>
      <c r="C14" s="33" t="s">
        <v>21</v>
      </c>
      <c r="D14" s="34">
        <v>195549.35294117648</v>
      </c>
      <c r="E14" s="24">
        <f t="shared" si="0"/>
        <v>81479</v>
      </c>
      <c r="F14" s="25">
        <v>80777</v>
      </c>
      <c r="G14" s="26">
        <f t="shared" si="1"/>
        <v>99.1</v>
      </c>
      <c r="H14" s="27">
        <f t="shared" si="2"/>
        <v>100</v>
      </c>
      <c r="I14" s="28">
        <f t="shared" si="3"/>
        <v>100</v>
      </c>
      <c r="J14" s="29">
        <v>651.19000000000005</v>
      </c>
      <c r="K14" s="35">
        <f t="shared" si="4"/>
        <v>651.19000000000005</v>
      </c>
    </row>
    <row r="15" spans="1:11" ht="22.5" customHeight="1" x14ac:dyDescent="0.25">
      <c r="A15" s="31">
        <v>7</v>
      </c>
      <c r="B15" s="32">
        <v>270025</v>
      </c>
      <c r="C15" s="33" t="s">
        <v>22</v>
      </c>
      <c r="D15" s="34">
        <v>48545.882352941175</v>
      </c>
      <c r="E15" s="24">
        <f t="shared" si="0"/>
        <v>20227</v>
      </c>
      <c r="F15" s="25">
        <v>19978</v>
      </c>
      <c r="G15" s="26">
        <f t="shared" si="1"/>
        <v>98.8</v>
      </c>
      <c r="H15" s="27">
        <f t="shared" si="2"/>
        <v>100</v>
      </c>
      <c r="I15" s="28">
        <f t="shared" si="3"/>
        <v>100</v>
      </c>
      <c r="J15" s="29">
        <v>192.87</v>
      </c>
      <c r="K15" s="35">
        <f t="shared" si="4"/>
        <v>192.87</v>
      </c>
    </row>
    <row r="16" spans="1:11" ht="22.5" customHeight="1" x14ac:dyDescent="0.25">
      <c r="A16" s="31">
        <v>8</v>
      </c>
      <c r="B16" s="32">
        <v>270026</v>
      </c>
      <c r="C16" s="37" t="s">
        <v>23</v>
      </c>
      <c r="D16" s="38">
        <v>49000</v>
      </c>
      <c r="E16" s="24">
        <f t="shared" si="0"/>
        <v>20417</v>
      </c>
      <c r="F16" s="39">
        <v>20676</v>
      </c>
      <c r="G16" s="40">
        <f t="shared" si="1"/>
        <v>101.3</v>
      </c>
      <c r="H16" s="41">
        <f t="shared" si="2"/>
        <v>100</v>
      </c>
      <c r="I16" s="42">
        <f t="shared" si="3"/>
        <v>100</v>
      </c>
      <c r="J16" s="29">
        <v>218.28</v>
      </c>
      <c r="K16" s="36">
        <f t="shared" si="4"/>
        <v>218.28</v>
      </c>
    </row>
    <row r="17" spans="1:11" ht="22.5" customHeight="1" x14ac:dyDescent="0.25">
      <c r="A17" s="31">
        <v>9</v>
      </c>
      <c r="B17" s="32">
        <v>270035</v>
      </c>
      <c r="C17" s="43" t="s">
        <v>24</v>
      </c>
      <c r="D17" s="34">
        <v>40000</v>
      </c>
      <c r="E17" s="24">
        <f t="shared" si="0"/>
        <v>16667</v>
      </c>
      <c r="F17" s="25">
        <v>17018</v>
      </c>
      <c r="G17" s="26">
        <f t="shared" si="1"/>
        <v>102.1</v>
      </c>
      <c r="H17" s="27">
        <f t="shared" si="2"/>
        <v>100</v>
      </c>
      <c r="I17" s="28">
        <f t="shared" si="3"/>
        <v>100</v>
      </c>
      <c r="J17" s="29">
        <v>243.5</v>
      </c>
      <c r="K17" s="35">
        <f t="shared" si="4"/>
        <v>243.5</v>
      </c>
    </row>
    <row r="18" spans="1:11" ht="22.15" customHeight="1" x14ac:dyDescent="0.25">
      <c r="A18" s="31">
        <v>10</v>
      </c>
      <c r="B18" s="32">
        <v>270036</v>
      </c>
      <c r="C18" s="33" t="s">
        <v>25</v>
      </c>
      <c r="D18" s="34">
        <v>40000</v>
      </c>
      <c r="E18" s="24">
        <f t="shared" si="0"/>
        <v>16667</v>
      </c>
      <c r="F18" s="25">
        <v>17280</v>
      </c>
      <c r="G18" s="26">
        <f t="shared" si="1"/>
        <v>103.7</v>
      </c>
      <c r="H18" s="27">
        <f t="shared" si="2"/>
        <v>100</v>
      </c>
      <c r="I18" s="28">
        <f t="shared" si="3"/>
        <v>100</v>
      </c>
      <c r="J18" s="29">
        <v>148.55000000000001</v>
      </c>
      <c r="K18" s="35">
        <f t="shared" si="4"/>
        <v>148.55000000000001</v>
      </c>
    </row>
    <row r="19" spans="1:11" ht="24.75" customHeight="1" x14ac:dyDescent="0.25">
      <c r="A19" s="31">
        <v>11</v>
      </c>
      <c r="B19" s="32">
        <v>270037</v>
      </c>
      <c r="C19" s="33" t="s">
        <v>26</v>
      </c>
      <c r="D19" s="34">
        <v>41000</v>
      </c>
      <c r="E19" s="24">
        <f t="shared" si="0"/>
        <v>17083</v>
      </c>
      <c r="F19" s="25">
        <v>18211</v>
      </c>
      <c r="G19" s="26">
        <f t="shared" si="1"/>
        <v>106.6</v>
      </c>
      <c r="H19" s="27">
        <f t="shared" si="2"/>
        <v>100</v>
      </c>
      <c r="I19" s="28">
        <f t="shared" si="3"/>
        <v>100</v>
      </c>
      <c r="J19" s="29">
        <v>143.28</v>
      </c>
      <c r="K19" s="35">
        <f t="shared" si="4"/>
        <v>143.28</v>
      </c>
    </row>
    <row r="20" spans="1:11" ht="25.5" customHeight="1" x14ac:dyDescent="0.25">
      <c r="A20" s="31">
        <v>12</v>
      </c>
      <c r="B20" s="32">
        <v>270038</v>
      </c>
      <c r="C20" s="33" t="s">
        <v>27</v>
      </c>
      <c r="D20" s="34">
        <v>35000</v>
      </c>
      <c r="E20" s="24">
        <f t="shared" si="0"/>
        <v>14583</v>
      </c>
      <c r="F20" s="25">
        <v>15306</v>
      </c>
      <c r="G20" s="26">
        <f t="shared" si="1"/>
        <v>105</v>
      </c>
      <c r="H20" s="27">
        <f t="shared" si="2"/>
        <v>100</v>
      </c>
      <c r="I20" s="28">
        <f t="shared" si="3"/>
        <v>100</v>
      </c>
      <c r="J20" s="29">
        <v>138.38999999999999</v>
      </c>
      <c r="K20" s="35">
        <f t="shared" si="4"/>
        <v>138.38999999999999</v>
      </c>
    </row>
    <row r="21" spans="1:11" ht="24" customHeight="1" x14ac:dyDescent="0.25">
      <c r="A21" s="31">
        <v>13</v>
      </c>
      <c r="B21" s="32">
        <v>270017</v>
      </c>
      <c r="C21" s="33" t="s">
        <v>28</v>
      </c>
      <c r="D21" s="34">
        <v>68996</v>
      </c>
      <c r="E21" s="24">
        <f t="shared" si="0"/>
        <v>28748</v>
      </c>
      <c r="F21" s="25">
        <v>26323</v>
      </c>
      <c r="G21" s="26">
        <f t="shared" si="1"/>
        <v>91.6</v>
      </c>
      <c r="H21" s="27">
        <f t="shared" si="2"/>
        <v>70</v>
      </c>
      <c r="I21" s="28">
        <f t="shared" si="3"/>
        <v>70</v>
      </c>
      <c r="J21" s="29">
        <v>263.57</v>
      </c>
      <c r="K21" s="35">
        <f t="shared" si="4"/>
        <v>184.5</v>
      </c>
    </row>
    <row r="22" spans="1:11" ht="31.15" customHeight="1" x14ac:dyDescent="0.25">
      <c r="A22" s="31">
        <v>14</v>
      </c>
      <c r="B22" s="32">
        <v>270040</v>
      </c>
      <c r="C22" s="33" t="s">
        <v>29</v>
      </c>
      <c r="D22" s="34">
        <v>20200</v>
      </c>
      <c r="E22" s="24">
        <f t="shared" si="0"/>
        <v>8417</v>
      </c>
      <c r="F22" s="25">
        <v>9955</v>
      </c>
      <c r="G22" s="26">
        <f t="shared" si="1"/>
        <v>118.3</v>
      </c>
      <c r="H22" s="27">
        <f t="shared" si="2"/>
        <v>100</v>
      </c>
      <c r="I22" s="28">
        <f t="shared" si="3"/>
        <v>100</v>
      </c>
      <c r="J22" s="29">
        <v>109.81</v>
      </c>
      <c r="K22" s="35">
        <f t="shared" si="4"/>
        <v>109.81</v>
      </c>
    </row>
    <row r="23" spans="1:11" ht="18.600000000000001" customHeight="1" x14ac:dyDescent="0.25">
      <c r="A23" s="31">
        <v>15</v>
      </c>
      <c r="B23" s="32">
        <v>270041</v>
      </c>
      <c r="C23" s="33" t="s">
        <v>30</v>
      </c>
      <c r="D23" s="34">
        <v>52894</v>
      </c>
      <c r="E23" s="24">
        <f t="shared" si="0"/>
        <v>22039</v>
      </c>
      <c r="F23" s="25">
        <v>22230</v>
      </c>
      <c r="G23" s="26">
        <f t="shared" si="1"/>
        <v>100.9</v>
      </c>
      <c r="H23" s="27">
        <f t="shared" si="2"/>
        <v>100</v>
      </c>
      <c r="I23" s="28">
        <f t="shared" si="3"/>
        <v>100</v>
      </c>
      <c r="J23" s="29">
        <v>210.35</v>
      </c>
      <c r="K23" s="35">
        <f t="shared" si="4"/>
        <v>210.35</v>
      </c>
    </row>
    <row r="24" spans="1:11" ht="21.6" customHeight="1" x14ac:dyDescent="0.25">
      <c r="A24" s="31">
        <v>16</v>
      </c>
      <c r="B24" s="32">
        <v>270044</v>
      </c>
      <c r="C24" s="33" t="s">
        <v>31</v>
      </c>
      <c r="D24" s="34">
        <v>4657.5294117647063</v>
      </c>
      <c r="E24" s="24">
        <f t="shared" si="0"/>
        <v>1941</v>
      </c>
      <c r="F24" s="25">
        <v>596</v>
      </c>
      <c r="G24" s="26">
        <f t="shared" si="1"/>
        <v>30.7</v>
      </c>
      <c r="H24" s="27">
        <f t="shared" si="2"/>
        <v>0</v>
      </c>
      <c r="I24" s="28">
        <f t="shared" si="3"/>
        <v>0</v>
      </c>
      <c r="J24" s="29">
        <v>27.84</v>
      </c>
      <c r="K24" s="35">
        <f t="shared" si="4"/>
        <v>0</v>
      </c>
    </row>
    <row r="25" spans="1:11" ht="23.45" customHeight="1" x14ac:dyDescent="0.25">
      <c r="A25" s="31">
        <v>17</v>
      </c>
      <c r="B25" s="32">
        <v>270123</v>
      </c>
      <c r="C25" s="33" t="s">
        <v>32</v>
      </c>
      <c r="D25" s="34">
        <v>9597.2352941176468</v>
      </c>
      <c r="E25" s="24">
        <f t="shared" si="0"/>
        <v>3999</v>
      </c>
      <c r="F25" s="25">
        <v>3742</v>
      </c>
      <c r="G25" s="26">
        <f t="shared" si="1"/>
        <v>93.6</v>
      </c>
      <c r="H25" s="27">
        <f t="shared" si="2"/>
        <v>70</v>
      </c>
      <c r="I25" s="28">
        <f t="shared" si="3"/>
        <v>70</v>
      </c>
      <c r="J25" s="29">
        <v>25.43</v>
      </c>
      <c r="K25" s="35">
        <f t="shared" si="4"/>
        <v>17.8</v>
      </c>
    </row>
    <row r="26" spans="1:11" ht="19.899999999999999" customHeight="1" x14ac:dyDescent="0.25">
      <c r="A26" s="31">
        <v>18</v>
      </c>
      <c r="B26" s="32">
        <v>270043</v>
      </c>
      <c r="C26" s="33" t="s">
        <v>33</v>
      </c>
      <c r="D26" s="34">
        <v>4613.7647058823532</v>
      </c>
      <c r="E26" s="24">
        <f t="shared" si="0"/>
        <v>1922</v>
      </c>
      <c r="F26" s="25">
        <v>2719</v>
      </c>
      <c r="G26" s="26">
        <f t="shared" si="1"/>
        <v>141.5</v>
      </c>
      <c r="H26" s="27">
        <f t="shared" si="2"/>
        <v>100</v>
      </c>
      <c r="I26" s="28">
        <f t="shared" si="3"/>
        <v>100</v>
      </c>
      <c r="J26" s="29">
        <v>9.81</v>
      </c>
      <c r="K26" s="35">
        <f t="shared" si="4"/>
        <v>9.81</v>
      </c>
    </row>
    <row r="27" spans="1:11" ht="18.600000000000001" customHeight="1" x14ac:dyDescent="0.25">
      <c r="A27" s="31">
        <v>19</v>
      </c>
      <c r="B27" s="32">
        <v>270108</v>
      </c>
      <c r="C27" s="33" t="s">
        <v>34</v>
      </c>
      <c r="D27" s="34">
        <v>3419</v>
      </c>
      <c r="E27" s="24">
        <f t="shared" si="0"/>
        <v>1425</v>
      </c>
      <c r="F27" s="25">
        <v>1662</v>
      </c>
      <c r="G27" s="26">
        <f t="shared" si="1"/>
        <v>116.6</v>
      </c>
      <c r="H27" s="27">
        <f t="shared" si="2"/>
        <v>100</v>
      </c>
      <c r="I27" s="28">
        <f t="shared" si="3"/>
        <v>100</v>
      </c>
      <c r="J27" s="29">
        <v>17.010000000000002</v>
      </c>
      <c r="K27" s="35">
        <f t="shared" si="4"/>
        <v>17.010000000000002</v>
      </c>
    </row>
    <row r="28" spans="1:11" ht="22.5" customHeight="1" x14ac:dyDescent="0.25">
      <c r="A28" s="31">
        <v>20</v>
      </c>
      <c r="B28" s="32">
        <v>270042</v>
      </c>
      <c r="C28" s="33" t="s">
        <v>35</v>
      </c>
      <c r="D28" s="34">
        <v>64717.882352941175</v>
      </c>
      <c r="E28" s="24">
        <f t="shared" si="0"/>
        <v>26966</v>
      </c>
      <c r="F28" s="25">
        <v>15823</v>
      </c>
      <c r="G28" s="26">
        <f t="shared" si="1"/>
        <v>58.7</v>
      </c>
      <c r="H28" s="27">
        <f t="shared" si="2"/>
        <v>0</v>
      </c>
      <c r="I28" s="28">
        <f t="shared" si="3"/>
        <v>0</v>
      </c>
      <c r="J28" s="29">
        <v>138.75</v>
      </c>
      <c r="K28" s="35">
        <f t="shared" si="4"/>
        <v>0</v>
      </c>
    </row>
    <row r="29" spans="1:11" ht="22.5" customHeight="1" x14ac:dyDescent="0.25">
      <c r="A29" s="31">
        <v>21</v>
      </c>
      <c r="B29" s="32">
        <v>270098</v>
      </c>
      <c r="C29" s="33" t="s">
        <v>36</v>
      </c>
      <c r="D29" s="34">
        <v>35000</v>
      </c>
      <c r="E29" s="24">
        <f t="shared" si="0"/>
        <v>14583</v>
      </c>
      <c r="F29" s="25">
        <v>14777</v>
      </c>
      <c r="G29" s="26">
        <f t="shared" si="1"/>
        <v>101.3</v>
      </c>
      <c r="H29" s="27">
        <f t="shared" si="2"/>
        <v>100</v>
      </c>
      <c r="I29" s="28">
        <f t="shared" si="3"/>
        <v>100</v>
      </c>
      <c r="J29" s="29">
        <v>84.95</v>
      </c>
      <c r="K29" s="35">
        <f t="shared" si="4"/>
        <v>84.95</v>
      </c>
    </row>
    <row r="30" spans="1:11" ht="22.5" customHeight="1" x14ac:dyDescent="0.25">
      <c r="A30" s="31">
        <v>22</v>
      </c>
      <c r="B30" s="32">
        <v>270134</v>
      </c>
      <c r="C30" s="33" t="s">
        <v>37</v>
      </c>
      <c r="D30" s="34">
        <v>98105</v>
      </c>
      <c r="E30" s="24">
        <f t="shared" si="0"/>
        <v>40877</v>
      </c>
      <c r="F30" s="25">
        <v>41664</v>
      </c>
      <c r="G30" s="26">
        <f t="shared" si="1"/>
        <v>101.9</v>
      </c>
      <c r="H30" s="27">
        <f t="shared" si="2"/>
        <v>100</v>
      </c>
      <c r="I30" s="28">
        <f t="shared" si="3"/>
        <v>100</v>
      </c>
      <c r="J30" s="29">
        <v>306.87</v>
      </c>
      <c r="K30" s="36">
        <f t="shared" si="4"/>
        <v>306.87</v>
      </c>
    </row>
    <row r="31" spans="1:11" ht="18.75" customHeight="1" x14ac:dyDescent="0.25">
      <c r="A31" s="31">
        <v>23</v>
      </c>
      <c r="B31" s="32">
        <v>270155</v>
      </c>
      <c r="C31" s="33" t="s">
        <v>38</v>
      </c>
      <c r="D31" s="34">
        <v>30707.588235294119</v>
      </c>
      <c r="E31" s="24">
        <f t="shared" si="0"/>
        <v>12795</v>
      </c>
      <c r="F31" s="25">
        <v>9982</v>
      </c>
      <c r="G31" s="26">
        <f t="shared" si="1"/>
        <v>78</v>
      </c>
      <c r="H31" s="27">
        <f t="shared" si="2"/>
        <v>0</v>
      </c>
      <c r="I31" s="28">
        <f t="shared" si="3"/>
        <v>0</v>
      </c>
      <c r="J31" s="29">
        <v>170.34</v>
      </c>
      <c r="K31" s="35">
        <f t="shared" si="4"/>
        <v>0</v>
      </c>
    </row>
    <row r="32" spans="1:11" ht="27" customHeight="1" x14ac:dyDescent="0.25">
      <c r="A32" s="20">
        <v>24</v>
      </c>
      <c r="B32" s="21">
        <v>270168</v>
      </c>
      <c r="C32" s="22" t="s">
        <v>39</v>
      </c>
      <c r="D32" s="44">
        <v>37361.411764705881</v>
      </c>
      <c r="E32" s="24">
        <f t="shared" si="0"/>
        <v>15567</v>
      </c>
      <c r="F32" s="24">
        <v>10087</v>
      </c>
      <c r="G32" s="26">
        <f t="shared" si="1"/>
        <v>64.8</v>
      </c>
      <c r="H32" s="27">
        <f t="shared" si="2"/>
        <v>0</v>
      </c>
      <c r="I32" s="28">
        <f t="shared" si="3"/>
        <v>0</v>
      </c>
      <c r="J32" s="29">
        <v>254</v>
      </c>
      <c r="K32" s="30">
        <f t="shared" si="4"/>
        <v>0</v>
      </c>
    </row>
    <row r="33" spans="1:11" ht="27" customHeight="1" x14ac:dyDescent="0.25">
      <c r="A33" s="31">
        <v>25</v>
      </c>
      <c r="B33" s="32">
        <v>270169</v>
      </c>
      <c r="C33" s="33" t="s">
        <v>40</v>
      </c>
      <c r="D33" s="38">
        <v>90524.705882352937</v>
      </c>
      <c r="E33" s="24">
        <f t="shared" si="0"/>
        <v>37719</v>
      </c>
      <c r="F33" s="45">
        <v>38005</v>
      </c>
      <c r="G33" s="26">
        <f t="shared" si="1"/>
        <v>100.8</v>
      </c>
      <c r="H33" s="27">
        <f t="shared" si="2"/>
        <v>100</v>
      </c>
      <c r="I33" s="28">
        <f t="shared" si="3"/>
        <v>100</v>
      </c>
      <c r="J33" s="29">
        <v>522.54</v>
      </c>
      <c r="K33" s="36">
        <f t="shared" si="4"/>
        <v>522.54</v>
      </c>
    </row>
    <row r="34" spans="1:11" ht="25.15" customHeight="1" x14ac:dyDescent="0.25">
      <c r="A34" s="31">
        <v>26</v>
      </c>
      <c r="B34" s="32">
        <v>270087</v>
      </c>
      <c r="C34" s="33" t="s">
        <v>41</v>
      </c>
      <c r="D34" s="34">
        <v>29209.941176470587</v>
      </c>
      <c r="E34" s="24">
        <f t="shared" si="0"/>
        <v>12171</v>
      </c>
      <c r="F34" s="24">
        <v>9913</v>
      </c>
      <c r="G34" s="26">
        <f t="shared" si="1"/>
        <v>81.400000000000006</v>
      </c>
      <c r="H34" s="27">
        <f t="shared" si="2"/>
        <v>70</v>
      </c>
      <c r="I34" s="28">
        <f t="shared" si="3"/>
        <v>70</v>
      </c>
      <c r="J34" s="29">
        <v>175.43</v>
      </c>
      <c r="K34" s="35">
        <f t="shared" si="4"/>
        <v>122.8</v>
      </c>
    </row>
    <row r="35" spans="1:11" ht="26.45" customHeight="1" x14ac:dyDescent="0.25">
      <c r="A35" s="31">
        <v>27</v>
      </c>
      <c r="B35" s="32">
        <v>270050</v>
      </c>
      <c r="C35" s="33" t="s">
        <v>42</v>
      </c>
      <c r="D35" s="34">
        <v>80298.823529411762</v>
      </c>
      <c r="E35" s="24">
        <f t="shared" si="0"/>
        <v>33458</v>
      </c>
      <c r="F35" s="24">
        <v>33709</v>
      </c>
      <c r="G35" s="26">
        <f t="shared" si="1"/>
        <v>100.8</v>
      </c>
      <c r="H35" s="27">
        <f t="shared" si="2"/>
        <v>100</v>
      </c>
      <c r="I35" s="28">
        <f t="shared" si="3"/>
        <v>100</v>
      </c>
      <c r="J35" s="29">
        <v>376.81</v>
      </c>
      <c r="K35" s="35">
        <f t="shared" si="4"/>
        <v>376.81</v>
      </c>
    </row>
    <row r="36" spans="1:11" ht="27" customHeight="1" x14ac:dyDescent="0.25">
      <c r="A36" s="31">
        <v>28</v>
      </c>
      <c r="B36" s="32">
        <v>270051</v>
      </c>
      <c r="C36" s="33" t="s">
        <v>43</v>
      </c>
      <c r="D36" s="34">
        <v>53172.705882352937</v>
      </c>
      <c r="E36" s="24">
        <f t="shared" si="0"/>
        <v>22155</v>
      </c>
      <c r="F36" s="24">
        <v>21975</v>
      </c>
      <c r="G36" s="26">
        <f t="shared" si="1"/>
        <v>99.2</v>
      </c>
      <c r="H36" s="27">
        <f t="shared" si="2"/>
        <v>100</v>
      </c>
      <c r="I36" s="28">
        <f t="shared" si="3"/>
        <v>100</v>
      </c>
      <c r="J36" s="29">
        <v>180.01</v>
      </c>
      <c r="K36" s="35">
        <f t="shared" si="4"/>
        <v>180.01</v>
      </c>
    </row>
    <row r="37" spans="1:11" ht="26.45" customHeight="1" x14ac:dyDescent="0.25">
      <c r="A37" s="31">
        <v>29</v>
      </c>
      <c r="B37" s="32">
        <v>270052</v>
      </c>
      <c r="C37" s="33" t="s">
        <v>44</v>
      </c>
      <c r="D37" s="34">
        <v>31243</v>
      </c>
      <c r="E37" s="24">
        <f t="shared" si="0"/>
        <v>13018</v>
      </c>
      <c r="F37" s="24">
        <v>8313</v>
      </c>
      <c r="G37" s="26">
        <f t="shared" si="1"/>
        <v>63.9</v>
      </c>
      <c r="H37" s="27">
        <f t="shared" si="2"/>
        <v>0</v>
      </c>
      <c r="I37" s="28">
        <f t="shared" si="3"/>
        <v>0</v>
      </c>
      <c r="J37" s="29">
        <v>194.77</v>
      </c>
      <c r="K37" s="35">
        <f t="shared" si="4"/>
        <v>0</v>
      </c>
    </row>
    <row r="38" spans="1:11" ht="26.45" customHeight="1" x14ac:dyDescent="0.25">
      <c r="A38" s="31">
        <v>30</v>
      </c>
      <c r="B38" s="32">
        <v>270053</v>
      </c>
      <c r="C38" s="37" t="s">
        <v>45</v>
      </c>
      <c r="D38" s="38">
        <v>103500</v>
      </c>
      <c r="E38" s="24">
        <f t="shared" si="0"/>
        <v>43125</v>
      </c>
      <c r="F38" s="45">
        <v>43843</v>
      </c>
      <c r="G38" s="40">
        <f t="shared" si="1"/>
        <v>101.7</v>
      </c>
      <c r="H38" s="41">
        <f t="shared" si="2"/>
        <v>100</v>
      </c>
      <c r="I38" s="42">
        <f t="shared" si="3"/>
        <v>100</v>
      </c>
      <c r="J38" s="29">
        <v>362.84</v>
      </c>
      <c r="K38" s="36">
        <f t="shared" si="4"/>
        <v>362.84</v>
      </c>
    </row>
    <row r="39" spans="1:11" ht="29.45" customHeight="1" x14ac:dyDescent="0.25">
      <c r="A39" s="31">
        <v>31</v>
      </c>
      <c r="B39" s="32">
        <v>270047</v>
      </c>
      <c r="C39" s="33" t="s">
        <v>46</v>
      </c>
      <c r="D39" s="34">
        <v>25000</v>
      </c>
      <c r="E39" s="24">
        <f t="shared" si="0"/>
        <v>10417</v>
      </c>
      <c r="F39" s="24">
        <v>10519</v>
      </c>
      <c r="G39" s="26">
        <f t="shared" si="1"/>
        <v>101</v>
      </c>
      <c r="H39" s="27">
        <f t="shared" si="2"/>
        <v>100</v>
      </c>
      <c r="I39" s="28">
        <f t="shared" si="3"/>
        <v>100</v>
      </c>
      <c r="J39" s="29">
        <v>154.19</v>
      </c>
      <c r="K39" s="35">
        <f t="shared" si="4"/>
        <v>154.19</v>
      </c>
    </row>
    <row r="40" spans="1:11" ht="27.6" customHeight="1" x14ac:dyDescent="0.25">
      <c r="A40" s="31">
        <v>32</v>
      </c>
      <c r="B40" s="32">
        <v>270056</v>
      </c>
      <c r="C40" s="33" t="s">
        <v>47</v>
      </c>
      <c r="D40" s="34">
        <v>65200</v>
      </c>
      <c r="E40" s="24">
        <f t="shared" si="0"/>
        <v>27167</v>
      </c>
      <c r="F40" s="24">
        <v>28388</v>
      </c>
      <c r="G40" s="26">
        <f t="shared" si="1"/>
        <v>104.5</v>
      </c>
      <c r="H40" s="27">
        <f t="shared" si="2"/>
        <v>100</v>
      </c>
      <c r="I40" s="28">
        <f t="shared" si="3"/>
        <v>100</v>
      </c>
      <c r="J40" s="29">
        <v>350.05</v>
      </c>
      <c r="K40" s="35">
        <f t="shared" si="4"/>
        <v>350.05</v>
      </c>
    </row>
    <row r="41" spans="1:11" ht="24" customHeight="1" x14ac:dyDescent="0.25">
      <c r="A41" s="31">
        <v>33</v>
      </c>
      <c r="B41" s="32">
        <v>270057</v>
      </c>
      <c r="C41" s="33" t="s">
        <v>48</v>
      </c>
      <c r="D41" s="34">
        <v>16974.117647058825</v>
      </c>
      <c r="E41" s="24">
        <f t="shared" si="0"/>
        <v>7073</v>
      </c>
      <c r="F41" s="24">
        <v>6118</v>
      </c>
      <c r="G41" s="26">
        <f t="shared" si="1"/>
        <v>86.5</v>
      </c>
      <c r="H41" s="27">
        <f t="shared" si="2"/>
        <v>70</v>
      </c>
      <c r="I41" s="28">
        <f t="shared" si="3"/>
        <v>70</v>
      </c>
      <c r="J41" s="29">
        <v>106.36</v>
      </c>
      <c r="K41" s="35">
        <f t="shared" si="4"/>
        <v>74.45</v>
      </c>
    </row>
    <row r="42" spans="1:11" ht="25.9" customHeight="1" x14ac:dyDescent="0.25">
      <c r="A42" s="31">
        <v>34</v>
      </c>
      <c r="B42" s="32">
        <v>270060</v>
      </c>
      <c r="C42" s="33" t="s">
        <v>49</v>
      </c>
      <c r="D42" s="34">
        <v>11328.941176470587</v>
      </c>
      <c r="E42" s="24">
        <f t="shared" si="0"/>
        <v>4720</v>
      </c>
      <c r="F42" s="45">
        <v>5235</v>
      </c>
      <c r="G42" s="26">
        <f t="shared" si="1"/>
        <v>110.9</v>
      </c>
      <c r="H42" s="27">
        <f t="shared" si="2"/>
        <v>100</v>
      </c>
      <c r="I42" s="28">
        <f t="shared" si="3"/>
        <v>100</v>
      </c>
      <c r="J42" s="29">
        <v>34.65</v>
      </c>
      <c r="K42" s="36">
        <f t="shared" si="4"/>
        <v>34.65</v>
      </c>
    </row>
    <row r="43" spans="1:11" ht="27.6" customHeight="1" x14ac:dyDescent="0.25">
      <c r="A43" s="31">
        <v>35</v>
      </c>
      <c r="B43" s="32">
        <v>270146</v>
      </c>
      <c r="C43" s="33" t="s">
        <v>50</v>
      </c>
      <c r="D43" s="34">
        <v>50956.294117647056</v>
      </c>
      <c r="E43" s="24">
        <f t="shared" si="0"/>
        <v>21232</v>
      </c>
      <c r="F43" s="45">
        <v>21510</v>
      </c>
      <c r="G43" s="26">
        <f t="shared" si="1"/>
        <v>101.3</v>
      </c>
      <c r="H43" s="27">
        <f t="shared" si="2"/>
        <v>100</v>
      </c>
      <c r="I43" s="28">
        <f t="shared" si="3"/>
        <v>100</v>
      </c>
      <c r="J43" s="29">
        <v>343.86</v>
      </c>
      <c r="K43" s="36">
        <f t="shared" si="4"/>
        <v>343.86</v>
      </c>
    </row>
    <row r="44" spans="1:11" ht="27" customHeight="1" x14ac:dyDescent="0.25">
      <c r="A44" s="31">
        <v>36</v>
      </c>
      <c r="B44" s="32">
        <v>270147</v>
      </c>
      <c r="C44" s="33" t="s">
        <v>51</v>
      </c>
      <c r="D44" s="34">
        <v>97838.411764705888</v>
      </c>
      <c r="E44" s="24">
        <f t="shared" si="0"/>
        <v>40766</v>
      </c>
      <c r="F44" s="24">
        <v>33015</v>
      </c>
      <c r="G44" s="26">
        <f t="shared" si="1"/>
        <v>81</v>
      </c>
      <c r="H44" s="27">
        <f t="shared" si="2"/>
        <v>70</v>
      </c>
      <c r="I44" s="28">
        <f t="shared" si="3"/>
        <v>70</v>
      </c>
      <c r="J44" s="29">
        <v>497.97</v>
      </c>
      <c r="K44" s="35">
        <f t="shared" si="4"/>
        <v>348.58</v>
      </c>
    </row>
    <row r="45" spans="1:11" ht="29.45" customHeight="1" x14ac:dyDescent="0.25">
      <c r="A45" s="31">
        <v>37</v>
      </c>
      <c r="B45" s="32">
        <v>270068</v>
      </c>
      <c r="C45" s="33" t="s">
        <v>52</v>
      </c>
      <c r="D45" s="34">
        <v>44422</v>
      </c>
      <c r="E45" s="24">
        <f t="shared" si="0"/>
        <v>18509</v>
      </c>
      <c r="F45" s="24">
        <v>17741</v>
      </c>
      <c r="G45" s="26">
        <f t="shared" si="1"/>
        <v>95.9</v>
      </c>
      <c r="H45" s="27">
        <f t="shared" si="2"/>
        <v>70</v>
      </c>
      <c r="I45" s="28">
        <f t="shared" si="3"/>
        <v>70</v>
      </c>
      <c r="J45" s="29">
        <v>320.2</v>
      </c>
      <c r="K45" s="35">
        <f t="shared" si="4"/>
        <v>224.14</v>
      </c>
    </row>
    <row r="46" spans="1:11" ht="21.6" customHeight="1" x14ac:dyDescent="0.25">
      <c r="A46" s="31">
        <v>38</v>
      </c>
      <c r="B46" s="32">
        <v>270069</v>
      </c>
      <c r="C46" s="33" t="s">
        <v>53</v>
      </c>
      <c r="D46" s="34">
        <v>8783.176470588236</v>
      </c>
      <c r="E46" s="24">
        <f t="shared" si="0"/>
        <v>3660</v>
      </c>
      <c r="F46" s="24">
        <v>2912</v>
      </c>
      <c r="G46" s="26">
        <f t="shared" si="1"/>
        <v>79.599999999999994</v>
      </c>
      <c r="H46" s="27">
        <f t="shared" si="2"/>
        <v>0</v>
      </c>
      <c r="I46" s="28">
        <f t="shared" si="3"/>
        <v>0</v>
      </c>
      <c r="J46" s="29">
        <v>40.28</v>
      </c>
      <c r="K46" s="35">
        <f t="shared" si="4"/>
        <v>0</v>
      </c>
    </row>
    <row r="47" spans="1:11" ht="25.9" customHeight="1" x14ac:dyDescent="0.25">
      <c r="A47" s="31">
        <v>39</v>
      </c>
      <c r="B47" s="32">
        <v>270091</v>
      </c>
      <c r="C47" s="33" t="s">
        <v>54</v>
      </c>
      <c r="D47" s="34">
        <v>86294.117647058825</v>
      </c>
      <c r="E47" s="24">
        <f t="shared" si="0"/>
        <v>35956</v>
      </c>
      <c r="F47" s="24">
        <v>39862</v>
      </c>
      <c r="G47" s="26">
        <f t="shared" si="1"/>
        <v>110.9</v>
      </c>
      <c r="H47" s="27">
        <f t="shared" si="2"/>
        <v>100</v>
      </c>
      <c r="I47" s="28">
        <f t="shared" si="3"/>
        <v>100</v>
      </c>
      <c r="J47" s="29">
        <v>354.86</v>
      </c>
      <c r="K47" s="35">
        <f t="shared" si="4"/>
        <v>354.86</v>
      </c>
    </row>
    <row r="48" spans="1:11" ht="27.6" customHeight="1" x14ac:dyDescent="0.25">
      <c r="A48" s="31">
        <v>40</v>
      </c>
      <c r="B48" s="32">
        <v>270156</v>
      </c>
      <c r="C48" s="33" t="s">
        <v>55</v>
      </c>
      <c r="D48" s="34">
        <f>32624.8235294118</f>
        <v>32624.823529411799</v>
      </c>
      <c r="E48" s="24">
        <f t="shared" si="0"/>
        <v>13594</v>
      </c>
      <c r="F48" s="45">
        <v>10845</v>
      </c>
      <c r="G48" s="26">
        <f t="shared" si="1"/>
        <v>79.8</v>
      </c>
      <c r="H48" s="27">
        <f t="shared" si="2"/>
        <v>0</v>
      </c>
      <c r="I48" s="28">
        <f t="shared" si="3"/>
        <v>0</v>
      </c>
      <c r="J48" s="29">
        <v>197.75</v>
      </c>
      <c r="K48" s="36">
        <f t="shared" si="4"/>
        <v>0</v>
      </c>
    </row>
    <row r="49" spans="1:11" ht="26.45" customHeight="1" x14ac:dyDescent="0.25">
      <c r="A49" s="31">
        <v>41</v>
      </c>
      <c r="B49" s="32">
        <v>270088</v>
      </c>
      <c r="C49" s="33" t="s">
        <v>56</v>
      </c>
      <c r="D49" s="34">
        <v>39416.882352941175</v>
      </c>
      <c r="E49" s="24">
        <f t="shared" si="0"/>
        <v>16424</v>
      </c>
      <c r="F49" s="24">
        <v>13836</v>
      </c>
      <c r="G49" s="26">
        <f t="shared" si="1"/>
        <v>84.2</v>
      </c>
      <c r="H49" s="27">
        <f t="shared" si="2"/>
        <v>70</v>
      </c>
      <c r="I49" s="28">
        <f t="shared" si="3"/>
        <v>70</v>
      </c>
      <c r="J49" s="29">
        <v>457.8</v>
      </c>
      <c r="K49" s="35">
        <f t="shared" si="4"/>
        <v>320.45999999999998</v>
      </c>
    </row>
    <row r="50" spans="1:11" ht="25.15" customHeight="1" x14ac:dyDescent="0.25">
      <c r="A50" s="31">
        <v>42</v>
      </c>
      <c r="B50" s="32">
        <v>270170</v>
      </c>
      <c r="C50" s="33" t="s">
        <v>57</v>
      </c>
      <c r="D50" s="38">
        <v>38658.23529411765</v>
      </c>
      <c r="E50" s="24">
        <f t="shared" si="0"/>
        <v>16108</v>
      </c>
      <c r="F50" s="24">
        <v>16207</v>
      </c>
      <c r="G50" s="26">
        <f t="shared" si="1"/>
        <v>100.6</v>
      </c>
      <c r="H50" s="27">
        <f t="shared" si="2"/>
        <v>100</v>
      </c>
      <c r="I50" s="28">
        <f t="shared" si="3"/>
        <v>100</v>
      </c>
      <c r="J50" s="29">
        <v>327.49</v>
      </c>
      <c r="K50" s="35">
        <f t="shared" si="4"/>
        <v>327.49</v>
      </c>
    </row>
    <row r="51" spans="1:11" ht="26.45" customHeight="1" x14ac:dyDescent="0.25">
      <c r="A51" s="31">
        <v>43</v>
      </c>
      <c r="B51" s="32">
        <v>270171</v>
      </c>
      <c r="C51" s="33" t="s">
        <v>58</v>
      </c>
      <c r="D51" s="38">
        <f>36423.4117647059</f>
        <v>36423.411764705903</v>
      </c>
      <c r="E51" s="24">
        <f t="shared" si="0"/>
        <v>15176</v>
      </c>
      <c r="F51" s="24">
        <v>9857</v>
      </c>
      <c r="G51" s="26">
        <f t="shared" si="1"/>
        <v>65</v>
      </c>
      <c r="H51" s="27">
        <f t="shared" si="2"/>
        <v>0</v>
      </c>
      <c r="I51" s="28">
        <f t="shared" si="3"/>
        <v>0</v>
      </c>
      <c r="J51" s="29">
        <v>286.45</v>
      </c>
      <c r="K51" s="35">
        <f t="shared" si="4"/>
        <v>0</v>
      </c>
    </row>
    <row r="52" spans="1:11" ht="28.15" customHeight="1" x14ac:dyDescent="0.25">
      <c r="A52" s="31">
        <v>44</v>
      </c>
      <c r="B52" s="32">
        <v>270095</v>
      </c>
      <c r="C52" s="33" t="s">
        <v>59</v>
      </c>
      <c r="D52" s="34">
        <v>3129.4117647058824</v>
      </c>
      <c r="E52" s="24">
        <f t="shared" si="0"/>
        <v>1304</v>
      </c>
      <c r="F52" s="24">
        <v>994</v>
      </c>
      <c r="G52" s="26">
        <f t="shared" si="1"/>
        <v>76.2</v>
      </c>
      <c r="H52" s="27">
        <f t="shared" si="2"/>
        <v>0</v>
      </c>
      <c r="I52" s="28">
        <f t="shared" si="3"/>
        <v>0</v>
      </c>
      <c r="J52" s="29">
        <v>90.83</v>
      </c>
      <c r="K52" s="35">
        <f t="shared" si="4"/>
        <v>0</v>
      </c>
    </row>
    <row r="53" spans="1:11" ht="29.45" customHeight="1" x14ac:dyDescent="0.25">
      <c r="A53" s="31">
        <f t="shared" ref="A53:A54" si="5">A52+1</f>
        <v>45</v>
      </c>
      <c r="B53" s="32">
        <v>270065</v>
      </c>
      <c r="C53" s="33" t="s">
        <v>60</v>
      </c>
      <c r="D53" s="38">
        <v>5212.8823529411766</v>
      </c>
      <c r="E53" s="24">
        <f t="shared" si="0"/>
        <v>2172</v>
      </c>
      <c r="F53" s="24">
        <v>2375</v>
      </c>
      <c r="G53" s="26">
        <f t="shared" si="1"/>
        <v>109.3</v>
      </c>
      <c r="H53" s="27">
        <f t="shared" si="2"/>
        <v>100</v>
      </c>
      <c r="I53" s="28">
        <f t="shared" si="3"/>
        <v>100</v>
      </c>
      <c r="J53" s="29">
        <v>86.19</v>
      </c>
      <c r="K53" s="35">
        <f t="shared" si="4"/>
        <v>86.19</v>
      </c>
    </row>
    <row r="54" spans="1:11" ht="25.9" customHeight="1" thickBot="1" x14ac:dyDescent="0.3">
      <c r="A54" s="46">
        <f t="shared" si="5"/>
        <v>46</v>
      </c>
      <c r="B54" s="47">
        <v>270089</v>
      </c>
      <c r="C54" s="48" t="s">
        <v>61</v>
      </c>
      <c r="D54" s="49">
        <v>16601.411764705881</v>
      </c>
      <c r="E54" s="24">
        <f t="shared" si="0"/>
        <v>6917</v>
      </c>
      <c r="F54" s="24">
        <v>6432</v>
      </c>
      <c r="G54" s="26">
        <f t="shared" si="1"/>
        <v>93</v>
      </c>
      <c r="H54" s="27">
        <f t="shared" si="2"/>
        <v>70</v>
      </c>
      <c r="I54" s="28">
        <f t="shared" si="3"/>
        <v>70</v>
      </c>
      <c r="J54" s="29">
        <v>307.2</v>
      </c>
      <c r="K54" s="50">
        <f t="shared" si="4"/>
        <v>215.04</v>
      </c>
    </row>
    <row r="55" spans="1:11" s="60" customFormat="1" ht="24" customHeight="1" thickBot="1" x14ac:dyDescent="0.3">
      <c r="A55" s="51"/>
      <c r="B55" s="52"/>
      <c r="C55" s="53" t="s">
        <v>62</v>
      </c>
      <c r="D55" s="54"/>
      <c r="E55" s="54"/>
      <c r="F55" s="54"/>
      <c r="G55" s="55"/>
      <c r="H55" s="56"/>
      <c r="I55" s="57"/>
      <c r="J55" s="58">
        <f>SUM(J9:J54)</f>
        <v>10418.970000000003</v>
      </c>
      <c r="K55" s="59">
        <f>K9+K10+K11+K12+K13+K14+K15+K16+K17+K18+K19+K20+K21+K22+K23+K24+K25+K26+K27+K28+K29+K30+K31+K32+K33+K34+K35+K36+K37+K38+K39+K40+K41+K42+K43+K44+K45+K46+K47+K48+K49+K50+K51++K52+K53+K54</f>
        <v>8371.77</v>
      </c>
    </row>
    <row r="56" spans="1:11" x14ac:dyDescent="0.25">
      <c r="J56" s="61"/>
    </row>
  </sheetData>
  <autoFilter ref="A8:K55"/>
  <mergeCells count="11">
    <mergeCell ref="H1:K1"/>
    <mergeCell ref="C2:K2"/>
    <mergeCell ref="A4:A7"/>
    <mergeCell ref="B4:B7"/>
    <mergeCell ref="C4:C7"/>
    <mergeCell ref="D4:H5"/>
    <mergeCell ref="I4:K4"/>
    <mergeCell ref="I5:I7"/>
    <mergeCell ref="J5:J7"/>
    <mergeCell ref="K5:K7"/>
    <mergeCell ref="D6:H6"/>
  </mergeCells>
  <pageMargins left="0.43307086614173229" right="0.19685039370078741" top="0.18" bottom="0.19685039370078741" header="0.15748031496062992" footer="0.11811023622047245"/>
  <pageSetup paperSize="9" scale="66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июнь</vt:lpstr>
      <vt:lpstr>'ОЦЕНКА АПП июнь'!Заголовки_для_печати</vt:lpstr>
      <vt:lpstr>'ОЦЕНКА АПП июнь'!Область_печати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dcterms:created xsi:type="dcterms:W3CDTF">2018-06-28T07:09:24Z</dcterms:created>
  <dcterms:modified xsi:type="dcterms:W3CDTF">2018-07-03T00:41:04Z</dcterms:modified>
</cp:coreProperties>
</file>